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J55" i="1"/>
  <c r="H55" i="1"/>
  <c r="F55" i="1"/>
  <c r="E55" i="1"/>
  <c r="D55" i="1"/>
  <c r="F50" i="1"/>
  <c r="K50" i="1" s="1"/>
  <c r="F49" i="1"/>
  <c r="K49" i="1" s="1"/>
  <c r="J48" i="1"/>
  <c r="I48" i="1"/>
  <c r="H48" i="1"/>
  <c r="G48" i="1"/>
  <c r="E48" i="1"/>
  <c r="D48" i="1"/>
  <c r="K46" i="1"/>
  <c r="J46" i="1"/>
  <c r="I46" i="1"/>
  <c r="H46" i="1"/>
  <c r="G46" i="1"/>
  <c r="F46" i="1"/>
  <c r="E46" i="1"/>
  <c r="D46" i="1"/>
  <c r="F45" i="1"/>
  <c r="K45" i="1" s="1"/>
  <c r="F44" i="1"/>
  <c r="K44" i="1" s="1"/>
  <c r="F43" i="1"/>
  <c r="K43" i="1" s="1"/>
  <c r="F42" i="1"/>
  <c r="F41" i="1" s="1"/>
  <c r="J41" i="1"/>
  <c r="I41" i="1"/>
  <c r="H41" i="1"/>
  <c r="G41" i="1"/>
  <c r="E41" i="1"/>
  <c r="D41" i="1"/>
  <c r="F40" i="1"/>
  <c r="K40" i="1" s="1"/>
  <c r="J39" i="1"/>
  <c r="I39" i="1"/>
  <c r="H39" i="1"/>
  <c r="G39" i="1"/>
  <c r="E39" i="1"/>
  <c r="D39" i="1"/>
  <c r="F39" i="1" s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F32" i="1"/>
  <c r="K32" i="1" s="1"/>
  <c r="F31" i="1"/>
  <c r="K31" i="1" s="1"/>
  <c r="F30" i="1"/>
  <c r="K30" i="1" s="1"/>
  <c r="J29" i="1"/>
  <c r="I29" i="1"/>
  <c r="H29" i="1"/>
  <c r="G29" i="1"/>
  <c r="F29" i="1"/>
  <c r="K29" i="1" s="1"/>
  <c r="E29" i="1"/>
  <c r="D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J19" i="1"/>
  <c r="I19" i="1"/>
  <c r="H19" i="1"/>
  <c r="G19" i="1"/>
  <c r="E19" i="1"/>
  <c r="D19" i="1"/>
  <c r="F17" i="1"/>
  <c r="K17" i="1" s="1"/>
  <c r="F16" i="1"/>
  <c r="K16" i="1" s="1"/>
  <c r="F15" i="1"/>
  <c r="K15" i="1" s="1"/>
  <c r="F14" i="1"/>
  <c r="K14" i="1" s="1"/>
  <c r="F13" i="1"/>
  <c r="K13" i="1" s="1"/>
  <c r="F12" i="1"/>
  <c r="K12" i="1" s="1"/>
  <c r="F11" i="1"/>
  <c r="K11" i="1" s="1"/>
  <c r="J10" i="1"/>
  <c r="J51" i="1" s="1"/>
  <c r="I10" i="1"/>
  <c r="I51" i="1" s="1"/>
  <c r="H10" i="1"/>
  <c r="H51" i="1" s="1"/>
  <c r="G10" i="1"/>
  <c r="G51" i="1" s="1"/>
  <c r="F10" i="1"/>
  <c r="E10" i="1"/>
  <c r="E51" i="1" s="1"/>
  <c r="D10" i="1"/>
  <c r="D51" i="1" s="1"/>
  <c r="F51" i="1" l="1"/>
  <c r="K19" i="1"/>
  <c r="K48" i="1"/>
  <c r="K10" i="1"/>
  <c r="K42" i="1"/>
  <c r="K41" i="1" s="1"/>
  <c r="F48" i="1"/>
  <c r="F19" i="1"/>
  <c r="K51" i="1" l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<sst xmlns="http://schemas.openxmlformats.org/spreadsheetml/2006/main" count="65" uniqueCount="65">
  <si>
    <t>ESTADO ANALÍTICO DEL EJERCICIO DEL PRESUPUESTO DE EGRESOS</t>
  </si>
  <si>
    <t>Ente Público:</t>
  </si>
  <si>
    <t>INSTITUTO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</si>
  <si>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</si>
  <si>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</si>
  <si>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</si>
  <si>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</si>
  <si>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</si>
  <si>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</si>
  <si>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</si>
  <si>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</si>
  <si>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</si>
  <si>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</si>
  <si>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</si>
  <si>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</si>
  <si>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Total del Gasto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</si>
  <si>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</si>
  <si>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</si>
  <si>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</si>
  <si>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</si>
  <si>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</si>
  <si>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CLASIFICACIÓN POR OBJETO DEL GASTO (CAPÍTULO Y CONCEPTO)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</si>
  <si>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</si>
  <si>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</si>
  <si>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</si>
  <si>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</si>
  <si>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</si>
  <si>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</si>
  <si>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</si>
  <si>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</si>
  <si>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</si>
  <si>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</si>
  <si>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</si>
  <si>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</si>
  <si>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</si>
  <si>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</si>
  <si>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</si>
  <si>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</si>
  <si>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</si>
  <si>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</si>
  <si>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</si>
  <si>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</si>
  <si>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</si>
  <si>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</si>
  <si>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</si>
  <si>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</si>
  <si>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</si>
  <si>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</si>
  <si>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</si>
  <si>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</si>
  <si>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</si>
  <si>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</si>
  <si>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</si>
  <si>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</si>
  <si>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</si>
  <si>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</si>
  <si>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Maquinaria, otros equipos y herramientas</t>
  </si>
  <si>
    <t>Inversion publica</t>
  </si>
  <si>
    <t>Obra pública en bienes propios</t>
  </si>
  <si>
    <t>Inversiones financieras y otras provisiones</t>
  </si>
  <si>
    <t>Provisiones para contingencias y otras erogaciones especiales</t>
  </si>
  <si>
    <t>Equipo de Comunicación y Telecomunicación</t>
  </si>
  <si>
    <t xml:space="preserve">                _________________________________________</t>
  </si>
  <si>
    <t xml:space="preserve">                                   __________________________________________</t>
  </si>
  <si>
    <t>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</si>
</sst>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3" fontId="2" fillId="2" borderId="5" xfId="1" applyFont="1" applyFill="1" applyBorder="1" applyAlignment="1">
      <alignment horizontal="right" vertical="center" wrapText="1"/>
    </xf>
    <xf numFmtId="0" fontId="4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Border="1"/>
    <xf numFmtId="43" fontId="4" fillId="2" borderId="5" xfId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j%20abr-jun/Formatos%20Fros%20y%20Pptales%202019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workbookViewId="0">
      <selection activeCell="O22" sqref="O22"/>
    </sheetView>
  </sheetViews>
  <sheetFormatPr baseColWidth="10" defaultRowHeight="12.75" x14ac:dyDescent="0.2"/>
  <cols>
    <col min="1" max="1" width="2.42578125" style="1" customWidth="1"/>
    <col min="2" max="2" width="4.5703125" style="6" customWidth="1"/>
    <col min="3" max="3" width="57.28515625" style="6" customWidth="1"/>
    <col min="4" max="4" width="13.85546875" style="6" bestFit="1" customWidth="1"/>
    <col min="5" max="5" width="14.42578125" style="6" bestFit="1" customWidth="1"/>
    <col min="6" max="6" width="15.140625" style="6" customWidth="1"/>
    <col min="7" max="7" width="15.28515625" style="6" bestFit="1" customWidth="1"/>
    <col min="8" max="11" width="13.85546875" style="6" bestFit="1" customWidth="1"/>
    <col min="12" max="12" width="3.7109375" style="1" customWidth="1"/>
    <col min="13" max="16384" width="11.42578125" style="6"/>
  </cols>
  <sheetData>
    <row r="1" spans="2:11" ht="14.25" customHeight="1" x14ac:dyDescent="0.2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4.25" customHeight="1" x14ac:dyDescent="0.2">
      <c r="B2" s="27" t="s">
        <v>21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14.25" customHeight="1" x14ac:dyDescent="0.2">
      <c r="B3" s="27" t="s">
        <v>64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s="1" customFormat="1" ht="6.75" customHeight="1" x14ac:dyDescent="0.2"/>
    <row r="5" spans="2:11" s="1" customFormat="1" ht="18" customHeight="1" x14ac:dyDescent="0.25">
      <c r="C5" s="2" t="s">
        <v>1</v>
      </c>
      <c r="D5" s="28" t="s">
        <v>2</v>
      </c>
      <c r="E5" s="28"/>
      <c r="F5" s="28"/>
      <c r="G5" s="28"/>
      <c r="H5" s="28"/>
      <c r="I5"/>
      <c r="J5"/>
    </row>
    <row r="6" spans="2:11" s="1" customFormat="1" ht="6.75" customHeight="1" x14ac:dyDescent="0.2"/>
    <row r="7" spans="2:11" x14ac:dyDescent="0.2">
      <c r="B7" s="29" t="s">
        <v>3</v>
      </c>
      <c r="C7" s="29"/>
      <c r="D7" s="26" t="s">
        <v>4</v>
      </c>
      <c r="E7" s="26"/>
      <c r="F7" s="26"/>
      <c r="G7" s="26"/>
      <c r="H7" s="26"/>
      <c r="I7" s="26"/>
      <c r="J7" s="26"/>
      <c r="K7" s="26" t="s">
        <v>5</v>
      </c>
    </row>
    <row r="8" spans="2:11" ht="25.5" x14ac:dyDescent="0.2">
      <c r="B8" s="29"/>
      <c r="C8" s="29"/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26"/>
    </row>
    <row r="9" spans="2:11" ht="11.25" customHeight="1" x14ac:dyDescent="0.2">
      <c r="B9" s="29"/>
      <c r="C9" s="29"/>
      <c r="D9" s="3">
        <v>1</v>
      </c>
      <c r="E9" s="3">
        <v>2</v>
      </c>
      <c r="F9" s="3" t="s">
        <v>13</v>
      </c>
      <c r="G9" s="3">
        <v>4</v>
      </c>
      <c r="H9" s="3">
        <v>5</v>
      </c>
      <c r="I9" s="3">
        <v>6</v>
      </c>
      <c r="J9" s="3">
        <v>7</v>
      </c>
      <c r="K9" s="3" t="s">
        <v>14</v>
      </c>
    </row>
    <row r="10" spans="2:11" x14ac:dyDescent="0.2">
      <c r="B10" s="21" t="s">
        <v>22</v>
      </c>
      <c r="C10" s="22"/>
      <c r="D10" s="12">
        <f>SUM(D11:D17)</f>
        <v>16197558</v>
      </c>
      <c r="E10" s="12">
        <f t="shared" ref="E10:K10" si="0">SUM(E11:E17)</f>
        <v>16976449.879999999</v>
      </c>
      <c r="F10" s="12">
        <f t="shared" si="0"/>
        <v>33174007.879999999</v>
      </c>
      <c r="G10" s="12">
        <f t="shared" si="0"/>
        <v>13304714.290000001</v>
      </c>
      <c r="H10" s="12">
        <f t="shared" si="0"/>
        <v>12657527.130000001</v>
      </c>
      <c r="I10" s="12">
        <f t="shared" si="0"/>
        <v>12170493.930000002</v>
      </c>
      <c r="J10" s="12">
        <f t="shared" si="0"/>
        <v>12170493.930000002</v>
      </c>
      <c r="K10" s="12">
        <f t="shared" si="0"/>
        <v>20516480.75</v>
      </c>
    </row>
    <row r="11" spans="2:11" x14ac:dyDescent="0.2">
      <c r="B11" s="13"/>
      <c r="C11" s="14" t="s">
        <v>23</v>
      </c>
      <c r="D11" s="8">
        <v>10210812</v>
      </c>
      <c r="E11" s="8">
        <v>10697310</v>
      </c>
      <c r="F11" s="8">
        <f>D11+E11</f>
        <v>20908122</v>
      </c>
      <c r="G11" s="8">
        <v>8906714.6600000001</v>
      </c>
      <c r="H11" s="8">
        <v>8906714.6600000001</v>
      </c>
      <c r="I11" s="8">
        <v>8906714.6600000001</v>
      </c>
      <c r="J11" s="8">
        <v>8906714.6600000001</v>
      </c>
      <c r="K11" s="8">
        <f>F11-H11</f>
        <v>12001407.34</v>
      </c>
    </row>
    <row r="12" spans="2:11" x14ac:dyDescent="0.2">
      <c r="B12" s="13"/>
      <c r="C12" s="14" t="s">
        <v>24</v>
      </c>
      <c r="D12" s="8">
        <v>400000</v>
      </c>
      <c r="E12" s="8">
        <v>0</v>
      </c>
      <c r="F12" s="8">
        <f t="shared" ref="F12:F17" si="1">D12+E12</f>
        <v>400000</v>
      </c>
      <c r="G12" s="8">
        <v>204255</v>
      </c>
      <c r="H12" s="8">
        <v>204255</v>
      </c>
      <c r="I12" s="8">
        <v>204255</v>
      </c>
      <c r="J12" s="8">
        <v>204255</v>
      </c>
      <c r="K12" s="8">
        <f t="shared" ref="K12:K17" si="2">F12-H12</f>
        <v>195745</v>
      </c>
    </row>
    <row r="13" spans="2:11" x14ac:dyDescent="0.2">
      <c r="B13" s="13"/>
      <c r="C13" s="14" t="s">
        <v>25</v>
      </c>
      <c r="D13" s="8">
        <v>1776004</v>
      </c>
      <c r="E13" s="8">
        <v>1785004</v>
      </c>
      <c r="F13" s="8">
        <f t="shared" si="1"/>
        <v>3561008</v>
      </c>
      <c r="G13" s="8">
        <v>747168.05</v>
      </c>
      <c r="H13" s="8">
        <v>747168.05</v>
      </c>
      <c r="I13" s="8">
        <v>747168.05</v>
      </c>
      <c r="J13" s="8">
        <v>747168.05</v>
      </c>
      <c r="K13" s="8">
        <f t="shared" si="2"/>
        <v>2813839.95</v>
      </c>
    </row>
    <row r="14" spans="2:11" x14ac:dyDescent="0.2">
      <c r="B14" s="13"/>
      <c r="C14" s="14" t="s">
        <v>26</v>
      </c>
      <c r="D14" s="8">
        <v>2220501</v>
      </c>
      <c r="E14" s="8">
        <v>2270111</v>
      </c>
      <c r="F14" s="8">
        <f t="shared" si="1"/>
        <v>4490612</v>
      </c>
      <c r="G14" s="8">
        <v>2008680</v>
      </c>
      <c r="H14" s="8">
        <v>2008680</v>
      </c>
      <c r="I14" s="8">
        <v>1521646.8</v>
      </c>
      <c r="J14" s="8">
        <v>1521646.8</v>
      </c>
      <c r="K14" s="8">
        <f t="shared" si="2"/>
        <v>2481932</v>
      </c>
    </row>
    <row r="15" spans="2:11" x14ac:dyDescent="0.2">
      <c r="B15" s="13"/>
      <c r="C15" s="14" t="s">
        <v>27</v>
      </c>
      <c r="D15" s="8">
        <v>918483</v>
      </c>
      <c r="E15" s="8">
        <v>1541642.88</v>
      </c>
      <c r="F15" s="8">
        <f t="shared" si="1"/>
        <v>2460125.88</v>
      </c>
      <c r="G15" s="8">
        <v>803272.58</v>
      </c>
      <c r="H15" s="8">
        <v>790709.42</v>
      </c>
      <c r="I15" s="8">
        <v>790709.42</v>
      </c>
      <c r="J15" s="8">
        <v>790709.42</v>
      </c>
      <c r="K15" s="8">
        <f t="shared" si="2"/>
        <v>1669416.46</v>
      </c>
    </row>
    <row r="16" spans="2:11" x14ac:dyDescent="0.2">
      <c r="B16" s="13"/>
      <c r="C16" s="14" t="s">
        <v>28</v>
      </c>
      <c r="D16" s="8">
        <v>0</v>
      </c>
      <c r="E16" s="8">
        <v>0</v>
      </c>
      <c r="F16" s="8">
        <f t="shared" si="1"/>
        <v>0</v>
      </c>
      <c r="G16" s="8">
        <v>634624</v>
      </c>
      <c r="H16" s="8">
        <v>0</v>
      </c>
      <c r="I16" s="8">
        <v>0</v>
      </c>
      <c r="J16" s="8">
        <v>0</v>
      </c>
      <c r="K16" s="8">
        <f t="shared" si="2"/>
        <v>0</v>
      </c>
    </row>
    <row r="17" spans="2:11" x14ac:dyDescent="0.2">
      <c r="B17" s="13"/>
      <c r="C17" s="14" t="s">
        <v>29</v>
      </c>
      <c r="D17" s="8">
        <v>671758</v>
      </c>
      <c r="E17" s="8">
        <v>682382</v>
      </c>
      <c r="F17" s="8">
        <f t="shared" si="1"/>
        <v>1354140</v>
      </c>
      <c r="G17" s="8">
        <v>0</v>
      </c>
      <c r="H17" s="8">
        <v>0</v>
      </c>
      <c r="I17" s="8">
        <v>0</v>
      </c>
      <c r="J17" s="8">
        <v>0</v>
      </c>
      <c r="K17" s="8">
        <f t="shared" si="2"/>
        <v>1354140</v>
      </c>
    </row>
    <row r="18" spans="2:11" x14ac:dyDescent="0.2">
      <c r="B18" s="13"/>
      <c r="C18" s="15"/>
      <c r="D18" s="12"/>
      <c r="E18" s="12"/>
      <c r="F18" s="12"/>
      <c r="G18" s="12"/>
      <c r="H18" s="12"/>
      <c r="I18" s="12"/>
      <c r="J18" s="12"/>
      <c r="K18" s="12"/>
    </row>
    <row r="19" spans="2:11" x14ac:dyDescent="0.2">
      <c r="B19" s="21" t="s">
        <v>30</v>
      </c>
      <c r="C19" s="22"/>
      <c r="D19" s="12">
        <f>SUM(D20:D28)</f>
        <v>691050</v>
      </c>
      <c r="E19" s="12">
        <f t="shared" ref="E19:K19" si="3">SUM(E20:E28)</f>
        <v>580626.9</v>
      </c>
      <c r="F19" s="12">
        <f t="shared" si="3"/>
        <v>1271676.9000000001</v>
      </c>
      <c r="G19" s="12">
        <f t="shared" si="3"/>
        <v>688011.27999999991</v>
      </c>
      <c r="H19" s="12">
        <f t="shared" si="3"/>
        <v>303948.27999999997</v>
      </c>
      <c r="I19" s="12">
        <f t="shared" si="3"/>
        <v>303948.27999999997</v>
      </c>
      <c r="J19" s="12">
        <f t="shared" si="3"/>
        <v>303948.27999999997</v>
      </c>
      <c r="K19" s="12">
        <f t="shared" si="3"/>
        <v>967728.62000000011</v>
      </c>
    </row>
    <row r="20" spans="2:11" ht="25.5" x14ac:dyDescent="0.2">
      <c r="B20" s="16"/>
      <c r="C20" s="17" t="s">
        <v>31</v>
      </c>
      <c r="D20" s="8">
        <v>259750</v>
      </c>
      <c r="E20" s="8">
        <v>163940.88</v>
      </c>
      <c r="F20" s="8">
        <f>D20+E20</f>
        <v>423690.88</v>
      </c>
      <c r="G20" s="8">
        <v>295658.90999999997</v>
      </c>
      <c r="H20" s="8">
        <v>104673.71</v>
      </c>
      <c r="I20" s="8">
        <v>104673.71</v>
      </c>
      <c r="J20" s="8">
        <v>104673.71</v>
      </c>
      <c r="K20" s="8">
        <f t="shared" ref="K20:K27" si="4">F20-H20</f>
        <v>319017.17</v>
      </c>
    </row>
    <row r="21" spans="2:11" x14ac:dyDescent="0.2">
      <c r="B21" s="16"/>
      <c r="C21" s="17" t="s">
        <v>32</v>
      </c>
      <c r="D21" s="8">
        <v>19000</v>
      </c>
      <c r="E21" s="8">
        <v>19000</v>
      </c>
      <c r="F21" s="8">
        <f t="shared" ref="F21:F27" si="5">D21+E21</f>
        <v>38000</v>
      </c>
      <c r="G21" s="8">
        <v>14825.88</v>
      </c>
      <c r="H21" s="8">
        <v>13620.45</v>
      </c>
      <c r="I21" s="8">
        <v>13620.45</v>
      </c>
      <c r="J21" s="8">
        <v>13620.45</v>
      </c>
      <c r="K21" s="8">
        <f t="shared" si="4"/>
        <v>24379.55</v>
      </c>
    </row>
    <row r="22" spans="2:11" x14ac:dyDescent="0.2">
      <c r="B22" s="16"/>
      <c r="C22" s="17" t="s">
        <v>33</v>
      </c>
      <c r="D22" s="8">
        <v>0</v>
      </c>
      <c r="E22" s="8">
        <v>0</v>
      </c>
      <c r="F22" s="8">
        <f t="shared" si="5"/>
        <v>0</v>
      </c>
      <c r="G22" s="8">
        <v>130742.97</v>
      </c>
      <c r="H22" s="8">
        <v>0</v>
      </c>
      <c r="I22" s="8">
        <v>0</v>
      </c>
      <c r="J22" s="8">
        <v>0</v>
      </c>
      <c r="K22" s="8">
        <f t="shared" si="4"/>
        <v>0</v>
      </c>
    </row>
    <row r="23" spans="2:11" x14ac:dyDescent="0.2">
      <c r="B23" s="16"/>
      <c r="C23" s="17" t="s">
        <v>34</v>
      </c>
      <c r="D23" s="8">
        <v>130000</v>
      </c>
      <c r="E23" s="8">
        <v>92789.42</v>
      </c>
      <c r="F23" s="8">
        <f t="shared" si="5"/>
        <v>222789.41999999998</v>
      </c>
      <c r="G23" s="8">
        <v>39709.85</v>
      </c>
      <c r="H23" s="8">
        <v>24327.65</v>
      </c>
      <c r="I23" s="8">
        <v>24327.65</v>
      </c>
      <c r="J23" s="8">
        <v>24327.65</v>
      </c>
      <c r="K23" s="8">
        <f t="shared" si="4"/>
        <v>198461.77</v>
      </c>
    </row>
    <row r="24" spans="2:11" x14ac:dyDescent="0.2">
      <c r="B24" s="16"/>
      <c r="C24" s="17" t="s">
        <v>35</v>
      </c>
      <c r="D24" s="8">
        <v>23800</v>
      </c>
      <c r="E24" s="8">
        <v>23800</v>
      </c>
      <c r="F24" s="8">
        <f t="shared" si="5"/>
        <v>47600</v>
      </c>
      <c r="G24" s="8">
        <v>119831.58</v>
      </c>
      <c r="H24" s="8">
        <v>9229.4500000000007</v>
      </c>
      <c r="I24" s="8">
        <v>9229.4500000000007</v>
      </c>
      <c r="J24" s="8">
        <v>9229.4500000000007</v>
      </c>
      <c r="K24" s="8">
        <f t="shared" si="4"/>
        <v>38370.550000000003</v>
      </c>
    </row>
    <row r="25" spans="2:11" x14ac:dyDescent="0.2">
      <c r="B25" s="16"/>
      <c r="C25" s="17" t="s">
        <v>36</v>
      </c>
      <c r="D25" s="8">
        <v>140000</v>
      </c>
      <c r="E25" s="8">
        <v>160000</v>
      </c>
      <c r="F25" s="8">
        <f t="shared" si="5"/>
        <v>300000</v>
      </c>
      <c r="G25" s="8">
        <v>0</v>
      </c>
      <c r="H25" s="8">
        <v>117494.97</v>
      </c>
      <c r="I25" s="8">
        <v>117494.97</v>
      </c>
      <c r="J25" s="8">
        <v>117494.97</v>
      </c>
      <c r="K25" s="8">
        <f t="shared" si="4"/>
        <v>182505.03</v>
      </c>
    </row>
    <row r="26" spans="2:11" x14ac:dyDescent="0.2">
      <c r="B26" s="16"/>
      <c r="C26" s="17" t="s">
        <v>37</v>
      </c>
      <c r="D26" s="8">
        <v>85000</v>
      </c>
      <c r="E26" s="8">
        <v>17210</v>
      </c>
      <c r="F26" s="8">
        <f t="shared" si="5"/>
        <v>102210</v>
      </c>
      <c r="G26" s="8">
        <v>0</v>
      </c>
      <c r="H26" s="8">
        <v>0</v>
      </c>
      <c r="I26" s="8">
        <v>0</v>
      </c>
      <c r="J26" s="8">
        <v>0</v>
      </c>
      <c r="K26" s="8">
        <f t="shared" si="4"/>
        <v>102210</v>
      </c>
    </row>
    <row r="27" spans="2:11" x14ac:dyDescent="0.2">
      <c r="B27" s="16"/>
      <c r="C27" s="17" t="s">
        <v>38</v>
      </c>
      <c r="D27" s="8">
        <v>0</v>
      </c>
      <c r="E27" s="8">
        <v>0</v>
      </c>
      <c r="F27" s="8">
        <f t="shared" si="5"/>
        <v>0</v>
      </c>
      <c r="G27" s="8">
        <v>0</v>
      </c>
      <c r="H27" s="8">
        <v>0</v>
      </c>
      <c r="I27" s="8">
        <v>0</v>
      </c>
      <c r="J27" s="8">
        <v>0</v>
      </c>
      <c r="K27" s="8">
        <f t="shared" si="4"/>
        <v>0</v>
      </c>
    </row>
    <row r="28" spans="2:11" x14ac:dyDescent="0.2">
      <c r="B28" s="16"/>
      <c r="C28" s="17" t="s">
        <v>39</v>
      </c>
      <c r="D28" s="8">
        <v>33500</v>
      </c>
      <c r="E28" s="8">
        <v>103886.6</v>
      </c>
      <c r="F28" s="8">
        <f t="shared" ref="F28:F50" si="6">+D28+E28</f>
        <v>137386.6</v>
      </c>
      <c r="G28" s="8">
        <v>87242.09</v>
      </c>
      <c r="H28" s="8">
        <v>34602.050000000003</v>
      </c>
      <c r="I28" s="8">
        <v>34602.050000000003</v>
      </c>
      <c r="J28" s="8">
        <v>34602.050000000003</v>
      </c>
      <c r="K28" s="8">
        <f t="shared" ref="K28:K50" si="7">+F28-H28</f>
        <v>102784.55</v>
      </c>
    </row>
    <row r="29" spans="2:11" x14ac:dyDescent="0.2">
      <c r="B29" s="21" t="s">
        <v>40</v>
      </c>
      <c r="C29" s="22"/>
      <c r="D29" s="12">
        <f>SUM(D30:D38)</f>
        <v>3724386</v>
      </c>
      <c r="E29" s="12">
        <f>SUM(E30:E38)</f>
        <v>2296089.0199999996</v>
      </c>
      <c r="F29" s="12">
        <f t="shared" si="6"/>
        <v>6020475.0199999996</v>
      </c>
      <c r="G29" s="12">
        <f>SUM(G30:G38)</f>
        <v>2082371.7400000002</v>
      </c>
      <c r="H29" s="12">
        <f>SUM(H30:H38)</f>
        <v>1838040.2599999995</v>
      </c>
      <c r="I29" s="12">
        <f>SUM(I30:I38)</f>
        <v>1838040.2599999995</v>
      </c>
      <c r="J29" s="12">
        <f>SUM(J30:J38)</f>
        <v>1838040.2599999995</v>
      </c>
      <c r="K29" s="12">
        <f t="shared" si="7"/>
        <v>4182434.76</v>
      </c>
    </row>
    <row r="30" spans="2:11" x14ac:dyDescent="0.2">
      <c r="B30" s="16"/>
      <c r="C30" s="17" t="s">
        <v>41</v>
      </c>
      <c r="D30" s="8">
        <v>801930</v>
      </c>
      <c r="E30" s="8">
        <v>335049.2</v>
      </c>
      <c r="F30" s="8">
        <f>D30+E30</f>
        <v>1136979.2</v>
      </c>
      <c r="G30" s="8">
        <v>467986.91</v>
      </c>
      <c r="H30" s="8">
        <v>462486.13</v>
      </c>
      <c r="I30" s="8">
        <v>462486.13</v>
      </c>
      <c r="J30" s="8">
        <v>462486.13</v>
      </c>
      <c r="K30" s="8">
        <f t="shared" ref="K30:K38" si="8">F30-H30</f>
        <v>674493.07</v>
      </c>
    </row>
    <row r="31" spans="2:11" x14ac:dyDescent="0.2">
      <c r="B31" s="16"/>
      <c r="C31" s="17" t="s">
        <v>42</v>
      </c>
      <c r="D31" s="8">
        <v>240000</v>
      </c>
      <c r="E31" s="8">
        <v>0</v>
      </c>
      <c r="F31" s="8">
        <f t="shared" ref="F31:F38" si="9">D31+E31</f>
        <v>240000</v>
      </c>
      <c r="G31" s="8">
        <v>152643.68</v>
      </c>
      <c r="H31" s="8">
        <v>32643.68</v>
      </c>
      <c r="I31" s="8">
        <v>32643.68</v>
      </c>
      <c r="J31" s="8">
        <v>32643.68</v>
      </c>
      <c r="K31" s="8">
        <f t="shared" si="8"/>
        <v>207356.32</v>
      </c>
    </row>
    <row r="32" spans="2:11" x14ac:dyDescent="0.2">
      <c r="B32" s="16"/>
      <c r="C32" s="17" t="s">
        <v>43</v>
      </c>
      <c r="D32" s="8">
        <v>601000</v>
      </c>
      <c r="E32" s="8">
        <v>373016.77</v>
      </c>
      <c r="F32" s="8">
        <f t="shared" si="9"/>
        <v>974016.77</v>
      </c>
      <c r="G32" s="8">
        <v>331723.84000000003</v>
      </c>
      <c r="H32" s="8">
        <v>302095.86</v>
      </c>
      <c r="I32" s="8">
        <v>302095.86</v>
      </c>
      <c r="J32" s="8">
        <v>302095.86</v>
      </c>
      <c r="K32" s="8">
        <f t="shared" si="8"/>
        <v>671920.91</v>
      </c>
    </row>
    <row r="33" spans="2:11" x14ac:dyDescent="0.2">
      <c r="B33" s="16"/>
      <c r="C33" s="17" t="s">
        <v>44</v>
      </c>
      <c r="D33" s="8">
        <v>75000</v>
      </c>
      <c r="E33" s="8">
        <v>100000</v>
      </c>
      <c r="F33" s="8">
        <f t="shared" si="9"/>
        <v>175000</v>
      </c>
      <c r="G33" s="8">
        <v>20716.689999999999</v>
      </c>
      <c r="H33" s="8">
        <v>20716.689999999999</v>
      </c>
      <c r="I33" s="8">
        <v>20716.689999999999</v>
      </c>
      <c r="J33" s="8">
        <v>20716.689999999999</v>
      </c>
      <c r="K33" s="8">
        <f t="shared" si="8"/>
        <v>154283.31</v>
      </c>
    </row>
    <row r="34" spans="2:11" ht="17.25" customHeight="1" x14ac:dyDescent="0.2">
      <c r="B34" s="16"/>
      <c r="C34" s="17" t="s">
        <v>45</v>
      </c>
      <c r="D34" s="8">
        <v>856125</v>
      </c>
      <c r="E34" s="8">
        <v>686223.85</v>
      </c>
      <c r="F34" s="8">
        <f t="shared" si="9"/>
        <v>1542348.85</v>
      </c>
      <c r="G34" s="8">
        <v>660894.67000000004</v>
      </c>
      <c r="H34" s="8">
        <v>614553.06999999995</v>
      </c>
      <c r="I34" s="8">
        <v>614553.06999999995</v>
      </c>
      <c r="J34" s="8">
        <v>614553.06999999995</v>
      </c>
      <c r="K34" s="8">
        <f t="shared" si="8"/>
        <v>927795.78000000014</v>
      </c>
    </row>
    <row r="35" spans="2:11" x14ac:dyDescent="0.2">
      <c r="B35" s="16"/>
      <c r="C35" s="17" t="s">
        <v>46</v>
      </c>
      <c r="D35" s="8">
        <v>91500</v>
      </c>
      <c r="E35" s="8">
        <v>91500</v>
      </c>
      <c r="F35" s="8">
        <f t="shared" si="9"/>
        <v>183000</v>
      </c>
      <c r="G35" s="8">
        <v>24977.7</v>
      </c>
      <c r="H35" s="8">
        <v>24977.7</v>
      </c>
      <c r="I35" s="8">
        <v>24977.7</v>
      </c>
      <c r="J35" s="8">
        <v>24977.7</v>
      </c>
      <c r="K35" s="8">
        <f t="shared" si="8"/>
        <v>158022.29999999999</v>
      </c>
    </row>
    <row r="36" spans="2:11" x14ac:dyDescent="0.2">
      <c r="B36" s="16"/>
      <c r="C36" s="17" t="s">
        <v>47</v>
      </c>
      <c r="D36" s="8">
        <v>65450</v>
      </c>
      <c r="E36" s="8">
        <v>75608.73</v>
      </c>
      <c r="F36" s="8">
        <f t="shared" si="9"/>
        <v>141058.72999999998</v>
      </c>
      <c r="G36" s="8">
        <v>61836.09</v>
      </c>
      <c r="H36" s="8">
        <v>45848.88</v>
      </c>
      <c r="I36" s="8">
        <v>45848.88</v>
      </c>
      <c r="J36" s="8">
        <v>45848.88</v>
      </c>
      <c r="K36" s="8">
        <f t="shared" si="8"/>
        <v>95209.849999999977</v>
      </c>
    </row>
    <row r="37" spans="2:11" x14ac:dyDescent="0.2">
      <c r="B37" s="16"/>
      <c r="C37" s="17" t="s">
        <v>48</v>
      </c>
      <c r="D37" s="8">
        <v>226600</v>
      </c>
      <c r="E37" s="8">
        <v>126600</v>
      </c>
      <c r="F37" s="8">
        <f t="shared" si="9"/>
        <v>353200</v>
      </c>
      <c r="G37" s="8">
        <v>112045.3</v>
      </c>
      <c r="H37" s="8">
        <v>87624.4</v>
      </c>
      <c r="I37" s="8">
        <v>87624.4</v>
      </c>
      <c r="J37" s="8">
        <v>87624.4</v>
      </c>
      <c r="K37" s="8">
        <f t="shared" si="8"/>
        <v>265575.59999999998</v>
      </c>
    </row>
    <row r="38" spans="2:11" x14ac:dyDescent="0.2">
      <c r="B38" s="16"/>
      <c r="C38" s="17" t="s">
        <v>49</v>
      </c>
      <c r="D38" s="8">
        <v>766781</v>
      </c>
      <c r="E38" s="8">
        <v>508090.47</v>
      </c>
      <c r="F38" s="8">
        <f t="shared" si="9"/>
        <v>1274871.47</v>
      </c>
      <c r="G38" s="8">
        <v>249546.86</v>
      </c>
      <c r="H38" s="8">
        <v>247093.85</v>
      </c>
      <c r="I38" s="8">
        <v>247093.85</v>
      </c>
      <c r="J38" s="8">
        <v>247093.85</v>
      </c>
      <c r="K38" s="8">
        <f t="shared" si="8"/>
        <v>1027777.62</v>
      </c>
    </row>
    <row r="39" spans="2:11" x14ac:dyDescent="0.2">
      <c r="B39" s="21" t="s">
        <v>50</v>
      </c>
      <c r="C39" s="22"/>
      <c r="D39" s="12">
        <f>SUM(D40:D40)</f>
        <v>100000</v>
      </c>
      <c r="E39" s="12">
        <f>SUM(E40:E40)</f>
        <v>316832.46000000002</v>
      </c>
      <c r="F39" s="12">
        <f t="shared" si="6"/>
        <v>416832.46</v>
      </c>
      <c r="G39" s="12">
        <f>SUM(G40:G40)</f>
        <v>50942.8</v>
      </c>
      <c r="H39" s="12">
        <f>SUM(H40:H40)</f>
        <v>49662.8</v>
      </c>
      <c r="I39" s="12">
        <f>SUM(I40:I40)</f>
        <v>49662.8</v>
      </c>
      <c r="J39" s="12">
        <f>SUM(J40:J40)</f>
        <v>49662.8</v>
      </c>
      <c r="K39" s="12">
        <f t="shared" si="7"/>
        <v>367169.66000000003</v>
      </c>
    </row>
    <row r="40" spans="2:11" x14ac:dyDescent="0.2">
      <c r="B40" s="16"/>
      <c r="C40" s="17" t="s">
        <v>51</v>
      </c>
      <c r="D40" s="8">
        <v>100000</v>
      </c>
      <c r="E40" s="8">
        <v>316832.46000000002</v>
      </c>
      <c r="F40" s="8">
        <f>D40+E40</f>
        <v>416832.46</v>
      </c>
      <c r="G40" s="8">
        <v>50942.8</v>
      </c>
      <c r="H40" s="8">
        <v>49662.8</v>
      </c>
      <c r="I40" s="8">
        <v>49662.8</v>
      </c>
      <c r="J40" s="8">
        <v>49662.8</v>
      </c>
      <c r="K40" s="8">
        <f t="shared" ref="K40" si="10">F40-H40</f>
        <v>367169.66000000003</v>
      </c>
    </row>
    <row r="41" spans="2:11" x14ac:dyDescent="0.2">
      <c r="B41" s="21" t="s">
        <v>52</v>
      </c>
      <c r="C41" s="22"/>
      <c r="D41" s="12">
        <f>SUM(D42:D45)</f>
        <v>341140</v>
      </c>
      <c r="E41" s="12">
        <f t="shared" ref="E41:K41" si="11">SUM(E42:E45)</f>
        <v>1779720.06</v>
      </c>
      <c r="F41" s="12">
        <f t="shared" si="11"/>
        <v>2120860.06</v>
      </c>
      <c r="G41" s="12">
        <f t="shared" si="11"/>
        <v>1166981.3999999999</v>
      </c>
      <c r="H41" s="12">
        <f t="shared" si="11"/>
        <v>998365.4</v>
      </c>
      <c r="I41" s="12">
        <f t="shared" si="11"/>
        <v>998365.4</v>
      </c>
      <c r="J41" s="12">
        <f t="shared" si="11"/>
        <v>998365.4</v>
      </c>
      <c r="K41" s="12">
        <f t="shared" si="11"/>
        <v>1122494.6600000001</v>
      </c>
    </row>
    <row r="42" spans="2:11" x14ac:dyDescent="0.2">
      <c r="B42" s="16"/>
      <c r="C42" s="17" t="s">
        <v>53</v>
      </c>
      <c r="D42" s="8">
        <v>341140</v>
      </c>
      <c r="E42" s="8">
        <v>1522641.59</v>
      </c>
      <c r="F42" s="8">
        <f>D42+E42</f>
        <v>1863781.59</v>
      </c>
      <c r="G42" s="8">
        <v>1021281.4</v>
      </c>
      <c r="H42" s="8">
        <v>942865.4</v>
      </c>
      <c r="I42" s="8">
        <v>942865.4</v>
      </c>
      <c r="J42" s="8">
        <v>942865.4</v>
      </c>
      <c r="K42" s="8">
        <f t="shared" ref="K42:K45" si="12">F42-H42</f>
        <v>920916.19000000006</v>
      </c>
    </row>
    <row r="43" spans="2:11" x14ac:dyDescent="0.2">
      <c r="B43" s="16"/>
      <c r="C43" s="17" t="s">
        <v>54</v>
      </c>
      <c r="D43" s="8">
        <v>0</v>
      </c>
      <c r="E43" s="8">
        <v>107800.52</v>
      </c>
      <c r="F43" s="8">
        <f t="shared" ref="F43:F45" si="13">D43+E43</f>
        <v>107800.52</v>
      </c>
      <c r="G43" s="8">
        <v>90200</v>
      </c>
      <c r="H43" s="8">
        <v>0</v>
      </c>
      <c r="I43" s="8">
        <v>0</v>
      </c>
      <c r="J43" s="8">
        <v>0</v>
      </c>
      <c r="K43" s="8">
        <f t="shared" si="12"/>
        <v>107800.52</v>
      </c>
    </row>
    <row r="44" spans="2:11" x14ac:dyDescent="0.2">
      <c r="B44" s="16"/>
      <c r="C44" s="17" t="s">
        <v>55</v>
      </c>
      <c r="D44" s="8"/>
      <c r="E44" s="8">
        <v>0</v>
      </c>
      <c r="F44" s="8">
        <f t="shared" si="13"/>
        <v>0</v>
      </c>
      <c r="G44" s="8">
        <v>0</v>
      </c>
      <c r="H44" s="8">
        <v>0</v>
      </c>
      <c r="I44" s="8">
        <v>0</v>
      </c>
      <c r="J44" s="8">
        <v>0</v>
      </c>
      <c r="K44" s="8">
        <f t="shared" si="12"/>
        <v>0</v>
      </c>
    </row>
    <row r="45" spans="2:11" x14ac:dyDescent="0.2">
      <c r="B45" s="16"/>
      <c r="C45" s="17" t="s">
        <v>56</v>
      </c>
      <c r="D45" s="8">
        <v>0</v>
      </c>
      <c r="E45" s="8">
        <v>149277.95000000001</v>
      </c>
      <c r="F45" s="8">
        <f t="shared" si="13"/>
        <v>149277.95000000001</v>
      </c>
      <c r="G45" s="8">
        <v>55500</v>
      </c>
      <c r="H45" s="8">
        <v>55500</v>
      </c>
      <c r="I45" s="8">
        <v>55500</v>
      </c>
      <c r="J45" s="8">
        <v>55500</v>
      </c>
      <c r="K45" s="8">
        <f t="shared" si="12"/>
        <v>93777.950000000012</v>
      </c>
    </row>
    <row r="46" spans="2:11" x14ac:dyDescent="0.2">
      <c r="B46" s="21" t="s">
        <v>57</v>
      </c>
      <c r="C46" s="23"/>
      <c r="D46" s="8">
        <f>+D47</f>
        <v>0</v>
      </c>
      <c r="E46" s="8">
        <f t="shared" ref="E46:K46" si="14">+E47</f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</row>
    <row r="47" spans="2:11" x14ac:dyDescent="0.2">
      <c r="B47" s="16"/>
      <c r="C47" s="17" t="s">
        <v>58</v>
      </c>
      <c r="D47" s="8"/>
      <c r="E47" s="8"/>
      <c r="F47" s="8"/>
      <c r="G47" s="8"/>
      <c r="H47" s="8"/>
      <c r="I47" s="8"/>
      <c r="J47" s="8"/>
      <c r="K47" s="12"/>
    </row>
    <row r="48" spans="2:11" x14ac:dyDescent="0.2">
      <c r="B48" s="21" t="s">
        <v>59</v>
      </c>
      <c r="C48" s="23"/>
      <c r="D48" s="12">
        <f>SUM(D49:D50)</f>
        <v>904862.2</v>
      </c>
      <c r="E48" s="12">
        <f t="shared" ref="E48:K48" si="15">SUM(E49:E50)</f>
        <v>-904153.63</v>
      </c>
      <c r="F48" s="12">
        <f t="shared" si="15"/>
        <v>708.56999999994878</v>
      </c>
      <c r="G48" s="12">
        <f t="shared" si="15"/>
        <v>0</v>
      </c>
      <c r="H48" s="12">
        <f t="shared" si="15"/>
        <v>0</v>
      </c>
      <c r="I48" s="12">
        <f t="shared" si="15"/>
        <v>0</v>
      </c>
      <c r="J48" s="12">
        <f t="shared" si="15"/>
        <v>0</v>
      </c>
      <c r="K48" s="12">
        <f t="shared" si="15"/>
        <v>708.56999999994878</v>
      </c>
    </row>
    <row r="49" spans="1:12" x14ac:dyDescent="0.2">
      <c r="B49" s="16"/>
      <c r="C49" s="17" t="s">
        <v>60</v>
      </c>
      <c r="D49" s="8">
        <v>904862.2</v>
      </c>
      <c r="E49" s="8">
        <v>-904153.63</v>
      </c>
      <c r="F49" s="8">
        <f>D49+E49</f>
        <v>708.56999999994878</v>
      </c>
      <c r="G49" s="8">
        <v>0</v>
      </c>
      <c r="H49" s="8">
        <v>0</v>
      </c>
      <c r="I49" s="8">
        <v>0</v>
      </c>
      <c r="J49" s="8">
        <v>0</v>
      </c>
      <c r="K49" s="8">
        <f t="shared" ref="K49" si="16">F49-H49</f>
        <v>708.56999999994878</v>
      </c>
    </row>
    <row r="50" spans="1:12" x14ac:dyDescent="0.2">
      <c r="B50" s="16"/>
      <c r="C50" s="17" t="s">
        <v>61</v>
      </c>
      <c r="D50" s="8">
        <v>0</v>
      </c>
      <c r="E50" s="8">
        <v>0</v>
      </c>
      <c r="F50" s="8">
        <f t="shared" si="6"/>
        <v>0</v>
      </c>
      <c r="G50" s="8"/>
      <c r="H50" s="8"/>
      <c r="I50" s="8"/>
      <c r="J50" s="8">
        <v>0</v>
      </c>
      <c r="K50" s="12">
        <f t="shared" si="7"/>
        <v>0</v>
      </c>
    </row>
    <row r="51" spans="1:12" s="9" customFormat="1" x14ac:dyDescent="0.2">
      <c r="A51" s="4"/>
      <c r="B51" s="18"/>
      <c r="C51" s="19" t="s">
        <v>15</v>
      </c>
      <c r="D51" s="20">
        <f>+D10+D19+D29+D39+D41+D46+D48</f>
        <v>21958996.199999999</v>
      </c>
      <c r="E51" s="20">
        <f t="shared" ref="E51:K51" si="17">+E10+E19+E29+E39+E41+E46+E48</f>
        <v>21045564.689999998</v>
      </c>
      <c r="F51" s="20">
        <f t="shared" si="17"/>
        <v>43004560.890000001</v>
      </c>
      <c r="G51" s="20">
        <f t="shared" si="17"/>
        <v>17293021.510000002</v>
      </c>
      <c r="H51" s="20">
        <f t="shared" si="17"/>
        <v>15847543.870000001</v>
      </c>
      <c r="I51" s="20">
        <f>+I10+I19+I29+I39+I41+I46+I48</f>
        <v>15360510.670000002</v>
      </c>
      <c r="J51" s="20">
        <f t="shared" si="17"/>
        <v>15360510.670000002</v>
      </c>
      <c r="K51" s="20">
        <f t="shared" si="17"/>
        <v>27157017.020000003</v>
      </c>
      <c r="L51" s="4"/>
    </row>
    <row r="53" spans="1:12" x14ac:dyDescent="0.2">
      <c r="B53" s="5" t="s">
        <v>16</v>
      </c>
      <c r="F53" s="10"/>
      <c r="G53" s="10"/>
      <c r="H53" s="10"/>
      <c r="I53" s="10"/>
      <c r="J53" s="10"/>
      <c r="K53" s="10"/>
    </row>
    <row r="55" spans="1:12" x14ac:dyDescent="0.2">
      <c r="D55" s="10" t="str">
        <f>IF(D52=[1]CAdmon!D37," ","ERROR")</f>
        <v xml:space="preserve"> </v>
      </c>
      <c r="E55" s="10" t="str">
        <f>IF(E52=[1]CAdmon!E37," ","ERROR")</f>
        <v xml:space="preserve"> </v>
      </c>
      <c r="F55" s="10" t="str">
        <f>IF(F52=[1]CAdmon!F37," ","ERROR")</f>
        <v xml:space="preserve"> </v>
      </c>
      <c r="G55" s="10"/>
      <c r="H55" s="10" t="str">
        <f>IF(H52=[1]CAdmon!H37," ","ERROR")</f>
        <v xml:space="preserve"> </v>
      </c>
      <c r="I55" s="10"/>
      <c r="J55" s="10" t="str">
        <f>IF(J52=[1]CAdmon!J37," ","ERROR")</f>
        <v xml:space="preserve"> </v>
      </c>
      <c r="K55" s="10" t="str">
        <f>IF(K52=[1]CAdmon!K37," ","ERROR")</f>
        <v xml:space="preserve"> </v>
      </c>
    </row>
    <row r="56" spans="1:12" x14ac:dyDescent="0.2">
      <c r="C56" s="11" t="s">
        <v>62</v>
      </c>
      <c r="F56" s="11" t="s">
        <v>63</v>
      </c>
      <c r="G56" s="11"/>
      <c r="H56" s="11"/>
      <c r="I56" s="11"/>
      <c r="J56" s="11"/>
      <c r="K56" s="11"/>
    </row>
    <row r="57" spans="1:12" x14ac:dyDescent="0.2">
      <c r="C57" s="7" t="s">
        <v>17</v>
      </c>
      <c r="F57" s="24" t="s">
        <v>18</v>
      </c>
      <c r="G57" s="24"/>
      <c r="H57" s="24"/>
      <c r="I57" s="24"/>
      <c r="J57" s="24"/>
      <c r="K57" s="24"/>
    </row>
    <row r="58" spans="1:12" x14ac:dyDescent="0.2">
      <c r="C58" s="7" t="s">
        <v>19</v>
      </c>
      <c r="F58" s="25" t="s">
        <v>20</v>
      </c>
      <c r="G58" s="25"/>
      <c r="H58" s="25"/>
      <c r="I58" s="25"/>
      <c r="J58" s="25"/>
      <c r="K58" s="25"/>
    </row>
  </sheetData>
  <mergeCells count="16">
    <mergeCell ref="B1:K1"/>
    <mergeCell ref="B2:K2"/>
    <mergeCell ref="B3:K3"/>
    <mergeCell ref="D5:H5"/>
    <mergeCell ref="B7:C9"/>
    <mergeCell ref="F58:K58"/>
    <mergeCell ref="D7:J7"/>
    <mergeCell ref="K7:K8"/>
    <mergeCell ref="B10:C10"/>
    <mergeCell ref="B19:C19"/>
    <mergeCell ref="B29:C29"/>
    <mergeCell ref="B39:C39"/>
    <mergeCell ref="B41:C41"/>
    <mergeCell ref="B46:C46"/>
    <mergeCell ref="B48:C48"/>
    <mergeCell ref="F57:K57"/>
  </mergeCells>
  <pageMargins left="0.70866141732283472" right="0.70866141732283472" top="0.74803149606299213" bottom="0.74803149606299213" header="0.31496062992125984" footer="0.31496062992125984"/>
  <pageSetup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2019-07-22T16:57:34Z</cp:lastPrinted>
  <dcterms:created xsi:type="dcterms:W3CDTF">2019-05-08T15:54:22Z</dcterms:created>
  <dcterms:modified xsi:type="dcterms:W3CDTF">2019-07-22T16:57:44Z</dcterms:modified>
</cp:coreProperties>
</file>